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Sheet1" state="visible" r:id="rId3"/>
  </sheets>
  <definedNames/>
  <calcPr/>
</workbook>
</file>

<file path=xl/sharedStrings.xml><?xml version="1.0" encoding="utf-8"?>
<sst xmlns="http://schemas.openxmlformats.org/spreadsheetml/2006/main" count="74" uniqueCount="52">
  <si>
    <t>Diamond radiator fabrication and assessment</t>
  </si>
  <si>
    <t>radiator lifetime</t>
  </si>
  <si>
    <t>hr</t>
  </si>
  <si>
    <t>conservative estimate 1 C/cm^2 at center at 10^8 g/s intensity</t>
  </si>
  <si>
    <t>run time / year</t>
  </si>
  <si>
    <t>based on 120 days at 90% efficiency</t>
  </si>
  <si>
    <t>diamonds / year</t>
  </si>
  <si>
    <t>costed run time</t>
  </si>
  <si>
    <t>yr</t>
  </si>
  <si>
    <t>sized to cover 2 years at 10^7 g/s and a third year at 10^8 g/s</t>
  </si>
  <si>
    <t>total diamonds</t>
  </si>
  <si>
    <t>cost of raw stone</t>
  </si>
  <si>
    <t>US$</t>
  </si>
  <si>
    <t>6x6x1.2 mm^3 single-crystal CVD plate (E6 online listed price)</t>
  </si>
  <si>
    <t>total for stones</t>
  </si>
  <si>
    <t>(initial thickness of raw stones too large, etch down to 300um)</t>
  </si>
  <si>
    <t>etch cost per stone</t>
  </si>
  <si>
    <t>conservative estimate, based on conversation with Sinmat</t>
  </si>
  <si>
    <t>laser cost per stone</t>
  </si>
  <si>
    <t>US$ </t>
  </si>
  <si>
    <t>supplies for laser, cleaning operations, basis actual costs in 2012</t>
  </si>
  <si>
    <t>total materials</t>
  </si>
  <si>
    <t>Zygo imaging</t>
  </si>
  <si>
    <t>hr/stone</t>
  </si>
  <si>
    <t>before between ablation cycles, before and after cleaning cycles</t>
  </si>
  <si>
    <t>ablation setup</t>
  </si>
  <si>
    <t>clean and align optics, find spot focus, generate mill program</t>
  </si>
  <si>
    <t>actual ablation</t>
  </si>
  <si>
    <t>sufficient time to mill slowly during the final passes</t>
  </si>
  <si>
    <t>cleaning</t>
  </si>
  <si>
    <t>several cycles of ozone cleaning and acetone untrasound</t>
  </si>
  <si>
    <t>X-ray imaging</t>
  </si>
  <si>
    <t>includes time to set up at beam line, take data, analyze data</t>
  </si>
  <si>
    <t>labor rate</t>
  </si>
  <si>
    <t>US$/hr</t>
  </si>
  <si>
    <t>effective rate for graduate student assistantship</t>
  </si>
  <si>
    <t>total labor hours</t>
  </si>
  <si>
    <t>total labor cost</t>
  </si>
  <si>
    <t>total diamonds cost</t>
  </si>
  <si>
    <t>Diamond target mount assembly</t>
  </si>
  <si>
    <t>design labor</t>
  </si>
  <si>
    <t>aluminum disk with cut-outs for diamonds and mounting fingers</t>
  </si>
  <si>
    <t>prototyping labor</t>
  </si>
  <si>
    <t>build a single-window prototype for testing at CHESS</t>
  </si>
  <si>
    <t>final design labor</t>
  </si>
  <si>
    <t>finalize design based on experience with prototype</t>
  </si>
  <si>
    <t>final machining</t>
  </si>
  <si>
    <t>actually machine the final part</t>
  </si>
  <si>
    <t>designer/tech rate</t>
  </si>
  <si>
    <t>machining rate</t>
  </si>
  <si>
    <t>parts + materials</t>
  </si>
  <si>
    <t>total mount cost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</si>
</sst>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"/>
    <numFmt numFmtId="165" formatCode="&quot;$&quot;#,##0"/>
    <numFmt numFmtId="166" formatCode="&quot;$&quot;#,##0"/>
    <numFmt numFmtId="167" formatCode="#,##0.###############"/>
  </numFmts>
  <fonts count="7"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2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85200C"/>
      <name val="Arial"/>
    </font>
    <font>
      <b/>
      <i val="0"/>
      <strike val="0"/>
      <u val="none"/>
      <sz val="12.0"/>
      <color rgb="FF000000"/>
      <name val="Arial"/>
    </font>
    <font>
      <b/>
      <i val="0"/>
      <strike val="0"/>
      <u val="none"/>
      <sz val="10.0"/>
      <color rgb="FF85200C"/>
      <name val="Arial"/>
    </font>
    <font>
      <b/>
      <i val="0"/>
      <strike val="0"/>
      <u val="none"/>
      <sz val="10.0"/>
      <color rgb="FF000000"/>
      <name val="Arial"/>
    </font>
  </fonts>
  <fills count="2">
    <fill>
      <patternFill patternType="none"/>
    </fill>
    <fill>
      <patternFill patternType="gray125">
        <bgColor rgb="FFFFFFFF"/>
      </patternFill>
    </fill>
  </fills>
  <borders count="1">
    <border>
      <left/>
      <right/>
      <top/>
      <bottom/>
      <diagonal/>
    </border>
  </borders>
  <cellStyleXfs count="1">
    <xf fillId="0" numFmtId="0" borderId="0" fontId="0"/>
  </cellStyleXfs>
  <cellXfs count="10">
    <xf applyAlignment="1" fillId="0" xfId="0" numFmtId="0" borderId="0" fontId="0">
      <alignment vertical="bottom" horizontal="general" wrapText="1"/>
    </xf>
    <xf applyAlignment="1" fillId="0" xfId="0" numFmtId="3" borderId="0" fontId="0" applyNumberFormat="1">
      <alignment vertical="bottom" horizontal="general" wrapText="1"/>
    </xf>
    <xf fillId="0" xfId="0" numFmtId="0" borderId="0" applyFont="1" fontId="1"/>
    <xf applyAlignment="1" fillId="0" xfId="0" numFmtId="164" borderId="0" applyFont="1" fontId="2" applyNumberFormat="1">
      <alignment vertical="bottom" horizontal="general" wrapText="1"/>
    </xf>
    <xf applyAlignment="1" fillId="0" xfId="0" numFmtId="165" borderId="0" applyFont="1" fontId="3" applyNumberFormat="1">
      <alignment vertical="bottom" horizontal="general" wrapText="1"/>
    </xf>
    <xf applyAlignment="1" fillId="0" xfId="0" numFmtId="166" borderId="0" fontId="0" applyNumberFormat="1">
      <alignment vertical="bottom" horizontal="general" wrapText="1"/>
    </xf>
    <xf applyAlignment="1" fillId="0" xfId="0" numFmtId="0" borderId="0" applyFont="1" fontId="4">
      <alignment vertical="bottom" horizontal="general" wrapText="1"/>
    </xf>
    <xf applyAlignment="1" fillId="0" xfId="0" numFmtId="0" borderId="0" applyFont="1" fontId="5">
      <alignment vertical="bottom" horizontal="general" wrapText="1"/>
    </xf>
    <xf applyAlignment="1" fillId="0" xfId="0" numFmtId="167" borderId="0" fontId="0" applyNumberFormat="1">
      <alignment vertical="bottom" horizontal="general" wrapText="1"/>
    </xf>
    <xf applyAlignment="1" fillId="0" xfId="0" numFmtId="0" borderId="0" applyFont="1" fontId="6">
      <alignment vertical="bottom" horizontal="general" wrapText="1"/>
    </xf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1.xml" Type="http://schemas.openxmlformats.org/officeDocument/2006/relationships/worksheet" Id="rId3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cols>
    <col min="1" customWidth="1" max="1" width="18.86"/>
    <col min="3" customWidth="1" max="3" width="8.0"/>
    <col min="4" customWidth="1" max="4" width="57.57"/>
  </cols>
  <sheetData>
    <row r="1">
      <c t="s" s="2" r="A1">
        <v>0</v>
      </c>
      <c s="6" r="B1"/>
      <c s="6" r="C1"/>
    </row>
    <row r="2">
      <c t="s" r="A2">
        <v>1</v>
      </c>
      <c r="B2">
        <v>200</v>
      </c>
      <c t="s" r="C2">
        <v>2</v>
      </c>
      <c t="s" r="D2">
        <v>3</v>
      </c>
    </row>
    <row r="3">
      <c t="s" r="A3">
        <v>4</v>
      </c>
      <c r="B3">
        <f>(24*120)*0.9</f>
        <v>2592</v>
      </c>
      <c t="s" r="C3">
        <v>2</v>
      </c>
      <c t="s" r="D3">
        <v>5</v>
      </c>
    </row>
    <row r="4">
      <c t="s" r="A4">
        <v>6</v>
      </c>
      <c s="1" r="B4">
        <v>13</v>
      </c>
    </row>
    <row r="5">
      <c t="s" r="A5">
        <v>7</v>
      </c>
      <c r="B5">
        <v>1.2</v>
      </c>
      <c t="s" r="C5">
        <v>8</v>
      </c>
      <c t="s" r="D5">
        <v>9</v>
      </c>
    </row>
    <row r="6">
      <c t="s" r="A6">
        <v>10</v>
      </c>
      <c s="1" r="B6">
        <v>16</v>
      </c>
    </row>
    <row r="7">
      <c t="s" r="A7">
        <v>11</v>
      </c>
      <c s="5" r="B7">
        <f>1560*1.5</f>
        <v>2340</v>
      </c>
      <c t="s" r="C7">
        <v>12</v>
      </c>
      <c t="s" r="D7">
        <v>13</v>
      </c>
    </row>
    <row r="8">
      <c t="s" r="A8">
        <v>14</v>
      </c>
      <c s="5" r="B8">
        <f>B7*B6</f>
        <v>37440</v>
      </c>
      <c t="s" r="C8">
        <v>12</v>
      </c>
    </row>
    <row r="9">
      <c t="s" r="D9">
        <v>15</v>
      </c>
    </row>
    <row r="10">
      <c t="s" r="A10">
        <v>16</v>
      </c>
      <c s="5" r="B10">
        <v>1000</v>
      </c>
      <c t="s" r="C10">
        <v>12</v>
      </c>
      <c t="s" r="D10">
        <v>17</v>
      </c>
    </row>
    <row r="11">
      <c t="s" r="A11">
        <v>18</v>
      </c>
      <c s="5" r="B11">
        <v>1000</v>
      </c>
      <c t="s" r="C11">
        <v>19</v>
      </c>
      <c t="s" r="D11">
        <v>20</v>
      </c>
    </row>
    <row r="12">
      <c t="s" s="9" r="A12">
        <v>21</v>
      </c>
      <c s="3" r="B12">
        <f>(B8+(B10*B6))+(B11*B6)</f>
        <v>69440</v>
      </c>
      <c t="s" s="9" r="C12">
        <v>12</v>
      </c>
    </row>
    <row r="14">
      <c t="s" r="A14">
        <v>22</v>
      </c>
      <c r="B14">
        <v>5</v>
      </c>
      <c t="s" r="C14">
        <v>23</v>
      </c>
      <c t="s" r="D14">
        <v>24</v>
      </c>
    </row>
    <row r="15">
      <c t="s" r="A15">
        <v>25</v>
      </c>
      <c r="B15">
        <v>8</v>
      </c>
      <c t="s" r="C15">
        <v>23</v>
      </c>
      <c t="s" r="D15">
        <v>26</v>
      </c>
    </row>
    <row r="16">
      <c t="s" r="A16">
        <v>27</v>
      </c>
      <c r="B16">
        <v>30</v>
      </c>
      <c t="s" r="C16">
        <v>23</v>
      </c>
      <c t="s" r="D16">
        <v>28</v>
      </c>
    </row>
    <row r="17">
      <c t="s" r="A17">
        <v>29</v>
      </c>
      <c r="B17">
        <v>10</v>
      </c>
      <c t="s" r="C17">
        <v>23</v>
      </c>
      <c t="s" r="D17">
        <v>30</v>
      </c>
    </row>
    <row r="18">
      <c t="s" r="A18">
        <v>31</v>
      </c>
      <c r="B18">
        <v>30</v>
      </c>
      <c t="s" r="C18">
        <v>23</v>
      </c>
      <c t="s" r="D18">
        <v>32</v>
      </c>
    </row>
    <row r="20">
      <c t="s" r="A20">
        <v>33</v>
      </c>
      <c s="5" r="B20">
        <v>45</v>
      </c>
      <c t="s" r="C20">
        <v>34</v>
      </c>
      <c t="s" r="D20">
        <v>35</v>
      </c>
    </row>
    <row r="21">
      <c t="s" r="A21">
        <v>36</v>
      </c>
      <c s="8" r="B21">
        <f>B22/B20</f>
        <v>1328</v>
      </c>
      <c t="s" r="C21">
        <v>2</v>
      </c>
    </row>
    <row r="22">
      <c t="s" s="9" r="A22">
        <v>37</v>
      </c>
      <c s="3" r="B22">
        <f>(sum(B14:B18)*B20)*B6</f>
        <v>59760</v>
      </c>
      <c t="s" s="9" r="C22">
        <v>19</v>
      </c>
      <c s="9" r="D22"/>
    </row>
    <row r="23">
      <c t="s" s="7" r="A23">
        <v>38</v>
      </c>
      <c s="4" r="B23">
        <f>B12+B22</f>
        <v>129200</v>
      </c>
      <c t="s" s="7" r="C23">
        <v>12</v>
      </c>
    </row>
    <row r="25">
      <c t="s" s="6" r="A25">
        <v>39</v>
      </c>
      <c s="6" r="B25"/>
      <c s="6" r="C25"/>
    </row>
    <row r="26">
      <c t="s" r="A26">
        <v>40</v>
      </c>
      <c r="B26">
        <v>80</v>
      </c>
      <c t="s" r="C26">
        <v>2</v>
      </c>
      <c t="s" r="D26">
        <v>41</v>
      </c>
    </row>
    <row r="27">
      <c t="s" r="A27">
        <v>42</v>
      </c>
      <c r="B27">
        <v>80</v>
      </c>
      <c t="s" r="C27">
        <v>2</v>
      </c>
      <c t="s" r="D27">
        <v>43</v>
      </c>
    </row>
    <row r="28">
      <c t="s" r="A28">
        <v>44</v>
      </c>
      <c r="B28">
        <v>40</v>
      </c>
      <c t="s" r="C28">
        <v>2</v>
      </c>
      <c t="s" r="D28">
        <v>45</v>
      </c>
    </row>
    <row r="29">
      <c t="s" r="A29">
        <v>46</v>
      </c>
      <c r="B29">
        <v>80</v>
      </c>
      <c t="s" r="C29">
        <v>2</v>
      </c>
      <c t="s" r="D29">
        <v>47</v>
      </c>
    </row>
    <row r="31">
      <c t="s" r="A31">
        <v>48</v>
      </c>
      <c s="5" r="B31">
        <v>45</v>
      </c>
      <c t="s" r="C31">
        <v>34</v>
      </c>
      <c t="s" r="D31">
        <v>35</v>
      </c>
    </row>
    <row r="32">
      <c t="s" r="A32">
        <v>49</v>
      </c>
      <c s="5" r="B32">
        <v>45</v>
      </c>
      <c t="s" r="C32">
        <v>34</v>
      </c>
    </row>
    <row r="33">
      <c t="s" r="A33">
        <v>37</v>
      </c>
      <c s="5" r="B33">
        <f>(sum(B26:B28)*B31)+(B29*B32)</f>
        <v>12600</v>
      </c>
      <c t="s" r="C33">
        <v>19</v>
      </c>
    </row>
    <row r="35">
      <c t="s" r="A35">
        <v>50</v>
      </c>
      <c s="5" r="B35">
        <v>3000</v>
      </c>
      <c t="s" r="C35">
        <v>12</v>
      </c>
    </row>
    <row r="36">
      <c t="s" s="4" r="A36">
        <v>51</v>
      </c>
      <c s="4" r="B36">
        <f>B33+B35</f>
        <v>15600</v>
      </c>
      <c t="s" s="4" r="C36">
        <v>12</v>
      </c>
    </row>
  </sheetData>
  <mergeCells count="2">
    <mergeCell ref="A1:D1"/>
    <mergeCell ref="A25:C25"/>
  </mergeCells>
</worksheet>
</file>